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Purchasing\@ Projects FY2024\@Bids\24033 Stevenson House Rehab\"/>
    </mc:Choice>
  </mc:AlternateContent>
  <xr:revisionPtr revIDLastSave="0" documentId="13_ncr:1_{D55ECAEC-0A79-4105-B633-70E5157D7C88}" xr6:coauthVersionLast="47" xr6:coauthVersionMax="47" xr10:uidLastSave="{00000000-0000-0000-0000-000000000000}"/>
  <bookViews>
    <workbookView xWindow="-108" yWindow="-108" windowWidth="23256" windowHeight="12576" tabRatio="879" firstSheet="1" activeTab="2" xr2:uid="{00000000-000D-0000-FFFF-FFFF00000000}"/>
  </bookViews>
  <sheets>
    <sheet name="BEP Goals" sheetId="31" r:id="rId1"/>
    <sheet name="BID TABULATION" sheetId="20" r:id="rId2"/>
    <sheet name="BID TAB - for resolution" sheetId="32" r:id="rId3"/>
  </sheets>
  <definedNames>
    <definedName name="_xlnm.Print_Area" localSheetId="1">'BID TABULATION'!$A$1:$I$29</definedName>
    <definedName name="Text55" localSheetId="1">'BID TABULATION'!#REF!</definedName>
    <definedName name="Text56" localSheetId="1">'BID TABULATION'!#REF!</definedName>
    <definedName name="Text57" localSheetId="1">'BID TABULATION'!#REF!</definedName>
    <definedName name="Text58" localSheetId="1">'BID TABULATION'!#REF!</definedName>
    <definedName name="Text59" localSheetId="1">'BID TABULATION'!#REF!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32" l="1"/>
  <c r="C11" i="32"/>
  <c r="G27" i="20" l="1"/>
  <c r="E27" i="20"/>
  <c r="G13" i="20"/>
  <c r="E13" i="20"/>
  <c r="F26" i="20" l="1"/>
  <c r="H26" i="20"/>
  <c r="E50" i="31" l="1"/>
  <c r="E49" i="31"/>
  <c r="E48" i="31"/>
  <c r="E47" i="31"/>
  <c r="E46" i="31"/>
  <c r="E45" i="31"/>
  <c r="E44" i="31"/>
  <c r="E43" i="31"/>
  <c r="E42" i="31"/>
  <c r="E37" i="31"/>
  <c r="E36" i="31"/>
  <c r="E35" i="31"/>
  <c r="E34" i="31"/>
  <c r="E33" i="31"/>
  <c r="E32" i="31"/>
  <c r="E31" i="31"/>
  <c r="E30" i="31"/>
  <c r="E29" i="31"/>
  <c r="E17" i="31"/>
  <c r="E18" i="31"/>
  <c r="E19" i="31"/>
  <c r="E20" i="31"/>
  <c r="E21" i="31"/>
  <c r="E22" i="31"/>
  <c r="E23" i="31"/>
  <c r="E24" i="31"/>
  <c r="E16" i="31"/>
  <c r="C12" i="31"/>
  <c r="D9" i="32" l="1"/>
  <c r="C9" i="32"/>
  <c r="E51" i="31"/>
  <c r="E38" i="31"/>
  <c r="E25" i="31"/>
  <c r="H24" i="20" l="1"/>
  <c r="F24" i="20"/>
  <c r="C10" i="32" l="1"/>
  <c r="D10" i="32" l="1"/>
  <c r="H25" i="20" l="1"/>
  <c r="F25" i="20"/>
  <c r="C8" i="32"/>
  <c r="C12" i="32" s="1"/>
  <c r="F10" i="20"/>
  <c r="H10" i="20"/>
  <c r="H12" i="20"/>
  <c r="F12" i="20"/>
  <c r="D8" i="32" l="1"/>
  <c r="D12" i="32" s="1"/>
  <c r="F23" i="20"/>
  <c r="H23" i="20"/>
  <c r="C27" i="20"/>
  <c r="H11" i="20"/>
  <c r="F11" i="20"/>
  <c r="C13" i="20" l="1"/>
  <c r="D6" i="31" s="1"/>
  <c r="E6" i="31" s="1"/>
  <c r="H9" i="20"/>
  <c r="F9" i="20"/>
  <c r="D8" i="31" l="1"/>
  <c r="E8" i="31" s="1"/>
  <c r="F33" i="31" s="1"/>
  <c r="D10" i="31"/>
  <c r="E10" i="31" s="1"/>
  <c r="F20" i="31"/>
  <c r="F22" i="31"/>
  <c r="F24" i="31"/>
  <c r="F23" i="31"/>
  <c r="F21" i="31"/>
  <c r="F19" i="31"/>
  <c r="F18" i="31"/>
  <c r="F17" i="31"/>
  <c r="F16" i="31"/>
  <c r="F30" i="31" l="1"/>
  <c r="F29" i="31"/>
  <c r="F34" i="31"/>
  <c r="D12" i="31"/>
  <c r="F31" i="31"/>
  <c r="F36" i="31"/>
  <c r="F32" i="31"/>
  <c r="F35" i="31"/>
  <c r="F37" i="31"/>
  <c r="F25" i="31"/>
  <c r="F47" i="31"/>
  <c r="F46" i="31"/>
  <c r="F43" i="31"/>
  <c r="F48" i="31"/>
  <c r="F45" i="31"/>
  <c r="F49" i="31"/>
  <c r="F50" i="31"/>
  <c r="F42" i="31"/>
  <c r="E12" i="31"/>
  <c r="F44" i="31"/>
  <c r="F38" i="31" l="1"/>
  <c r="F51" i="31"/>
</calcChain>
</file>

<file path=xl/sharedStrings.xml><?xml version="1.0" encoding="utf-8"?>
<sst xmlns="http://schemas.openxmlformats.org/spreadsheetml/2006/main" count="91" uniqueCount="60">
  <si>
    <t>24027 Nature Play Area</t>
  </si>
  <si>
    <t>BASE BID</t>
  </si>
  <si>
    <t>BID ADDITION #1</t>
  </si>
  <si>
    <t>BID ADDITION #2</t>
  </si>
  <si>
    <t>BID ADDITION #3</t>
  </si>
  <si>
    <t>TOTAL OF BASE BID AND ALL BID ADDITIONS =</t>
  </si>
  <si>
    <t>Business Enterprise Program (BEP) Goals</t>
  </si>
  <si>
    <t>Goal (%)</t>
  </si>
  <si>
    <t>Goal Amount ($)</t>
  </si>
  <si>
    <t>Total BEP:</t>
  </si>
  <si>
    <t>Minority Business Enterprise (MBE) Goal:</t>
  </si>
  <si>
    <t>Women Business Enterprise (WBE) Goal:</t>
  </si>
  <si>
    <t>Veteran Business Enterprise (VSB) Goal:</t>
  </si>
  <si>
    <t>MBE Goal</t>
  </si>
  <si>
    <t>Quantity</t>
  </si>
  <si>
    <t>Unit Price</t>
  </si>
  <si>
    <t>Total</t>
  </si>
  <si>
    <t>Contractor / Supplier:  Description of Work</t>
  </si>
  <si>
    <t>WBE Goal</t>
  </si>
  <si>
    <t>Total MBE:</t>
  </si>
  <si>
    <t>Total WBE:</t>
  </si>
  <si>
    <t>VSB Goal</t>
  </si>
  <si>
    <t>Total VSB:</t>
  </si>
  <si>
    <t>Nature Play - Lakewood Forest Preserve BEP GOALS</t>
  </si>
  <si>
    <t>BID SUMMARY</t>
  </si>
  <si>
    <t>Below cells auto-populate following completion of Base Bid and Bid Addition worksheets</t>
  </si>
  <si>
    <t>Bid Summary ($)</t>
  </si>
  <si>
    <t>MBE (%)</t>
  </si>
  <si>
    <t>MBE ($)</t>
  </si>
  <si>
    <t>WBE ($)</t>
  </si>
  <si>
    <t>WBE (%)</t>
  </si>
  <si>
    <t>Fill in dollar amount for each category. Percentages will auto-populate.</t>
  </si>
  <si>
    <t>Grant Compliance*</t>
  </si>
  <si>
    <t>BID TABULATION</t>
  </si>
  <si>
    <t>Alfa Chicago Inc</t>
  </si>
  <si>
    <t>Paul Borg Construction</t>
  </si>
  <si>
    <t>Adlai E. Stevenson Historic Home Exterior Rehabilitation</t>
  </si>
  <si>
    <t>BID SPEC NUMBER:  24033</t>
  </si>
  <si>
    <t>Remove &amp; replace failed structural wall sheathing ($/SF)</t>
  </si>
  <si>
    <t>Remove &amp; replace failed roof deck ($/SF)</t>
  </si>
  <si>
    <t>Remove &amp; replace failed structural wood wall framing ($/LF)</t>
  </si>
  <si>
    <t>Remove &amp; replace failed wood blocking ($/LF)</t>
  </si>
  <si>
    <t>Remove &amp; replace failed slate roof tile/shingle ($/tile)</t>
  </si>
  <si>
    <t>Remove &amp; replace failed wood window sill ($/sill)</t>
  </si>
  <si>
    <t>UP1 - Add</t>
  </si>
  <si>
    <t>UP1 - Ded</t>
  </si>
  <si>
    <t>UP2 - Add</t>
  </si>
  <si>
    <t>UP2 - Ded</t>
  </si>
  <si>
    <t>UP3 - Add</t>
  </si>
  <si>
    <t>UP3 - Ded</t>
  </si>
  <si>
    <t>UP4 - Add</t>
  </si>
  <si>
    <t>UP4 - Ded</t>
  </si>
  <si>
    <t>UP5 - Add</t>
  </si>
  <si>
    <t>UP5 - Ded</t>
  </si>
  <si>
    <t>UP6 - Add</t>
  </si>
  <si>
    <t>UP6 - Ded</t>
  </si>
  <si>
    <t>PAUL BORG CONSTRUCTION</t>
  </si>
  <si>
    <t>ALFA CHICAGO INC</t>
  </si>
  <si>
    <t>MBE/WBE SUMMARY</t>
  </si>
  <si>
    <t>MBE/WBE SUMMARY - NOT INCLUDED W/BID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</si>
</sst>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* #,##0.000_);_(* \(#,##0.000\);_(* &quot;-&quot;???_);_(@_)"/>
  </numFmts>
  <fonts count="15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sz val="12"/>
      <color theme="1"/>
      <name val="Aptos"/>
      <family val="2"/>
    </font>
    <font>
      <b/>
      <sz val="12"/>
      <color theme="1"/>
      <name val="Aptos"/>
      <family val="2"/>
    </font>
    <font>
      <sz val="10"/>
      <color theme="1"/>
      <name val="Aptos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theme="6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Protection="1">
      <protection locked="0"/>
    </xf>
    <xf numFmtId="44" fontId="0" fillId="0" borderId="0" xfId="1" applyFont="1"/>
    <xf numFmtId="0" fontId="0" fillId="3" borderId="0" xfId="0" applyFill="1" applyAlignment="1">
      <alignment vertical="top"/>
    </xf>
    <xf numFmtId="0" fontId="4" fillId="3" borderId="0" xfId="0" applyFont="1" applyFill="1" applyAlignment="1">
      <alignment vertical="center"/>
    </xf>
    <xf numFmtId="49" fontId="1" fillId="0" borderId="0" xfId="0" applyNumberFormat="1" applyFont="1" applyAlignment="1">
      <alignment vertical="center"/>
    </xf>
    <xf numFmtId="0" fontId="6" fillId="0" borderId="8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44" fontId="0" fillId="0" borderId="0" xfId="1" applyFont="1" applyBorder="1" applyAlignment="1" applyProtection="1">
      <alignment vertical="center"/>
      <protection locked="0"/>
    </xf>
    <xf numFmtId="44" fontId="0" fillId="0" borderId="0" xfId="1" applyFont="1" applyProtection="1"/>
    <xf numFmtId="0" fontId="4" fillId="3" borderId="2" xfId="0" applyFont="1" applyFill="1" applyBorder="1" applyAlignment="1" applyProtection="1">
      <alignment vertical="top"/>
      <protection locked="0"/>
    </xf>
    <xf numFmtId="44" fontId="4" fillId="3" borderId="2" xfId="1" applyFont="1" applyFill="1" applyBorder="1" applyAlignment="1" applyProtection="1">
      <alignment vertical="top"/>
      <protection locked="0"/>
    </xf>
    <xf numFmtId="0" fontId="4" fillId="3" borderId="1" xfId="0" applyFont="1" applyFill="1" applyBorder="1" applyAlignment="1" applyProtection="1">
      <alignment horizontal="left" vertical="center"/>
      <protection locked="0"/>
    </xf>
    <xf numFmtId="44" fontId="4" fillId="3" borderId="1" xfId="1" applyFont="1" applyFill="1" applyBorder="1" applyAlignment="1" applyProtection="1">
      <alignment horizontal="right" vertical="center"/>
      <protection locked="0"/>
    </xf>
    <xf numFmtId="0" fontId="5" fillId="5" borderId="1" xfId="0" applyFont="1" applyFill="1" applyBorder="1" applyAlignment="1" applyProtection="1">
      <alignment horizontal="left" vertical="center"/>
      <protection locked="0"/>
    </xf>
    <xf numFmtId="10" fontId="5" fillId="5" borderId="1" xfId="0" applyNumberFormat="1" applyFont="1" applyFill="1" applyBorder="1" applyAlignment="1" applyProtection="1">
      <alignment horizontal="left" vertical="center"/>
      <protection locked="0"/>
    </xf>
    <xf numFmtId="44" fontId="5" fillId="4" borderId="1" xfId="1" applyFont="1" applyFill="1" applyBorder="1" applyAlignment="1" applyProtection="1">
      <alignment horizontal="right" vertical="center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4" xfId="0" applyFont="1" applyFill="1" applyBorder="1" applyAlignment="1" applyProtection="1">
      <alignment horizontal="left" vertical="center"/>
      <protection locked="0"/>
    </xf>
    <xf numFmtId="44" fontId="0" fillId="2" borderId="4" xfId="1" applyFont="1" applyFill="1" applyBorder="1" applyAlignment="1" applyProtection="1">
      <alignment horizontal="right" vertical="center" wrapText="1"/>
      <protection locked="0"/>
    </xf>
    <xf numFmtId="0" fontId="4" fillId="0" borderId="0" xfId="0" applyFont="1"/>
    <xf numFmtId="0" fontId="5" fillId="0" borderId="9" xfId="0" applyFont="1" applyBorder="1" applyAlignment="1">
      <alignment horizontal="left" vertical="center"/>
    </xf>
    <xf numFmtId="44" fontId="0" fillId="0" borderId="10" xfId="1" applyFont="1" applyBorder="1" applyAlignment="1" applyProtection="1">
      <alignment horizontal="right" vertical="center" wrapText="1"/>
    </xf>
    <xf numFmtId="44" fontId="0" fillId="3" borderId="0" xfId="1" applyFont="1" applyFill="1" applyBorder="1" applyAlignment="1" applyProtection="1">
      <alignment vertical="top"/>
    </xf>
    <xf numFmtId="44" fontId="3" fillId="3" borderId="1" xfId="1" applyFont="1" applyFill="1" applyBorder="1" applyAlignment="1" applyProtection="1">
      <alignment horizontal="right" vertical="center"/>
    </xf>
    <xf numFmtId="44" fontId="5" fillId="4" borderId="1" xfId="1" applyFont="1" applyFill="1" applyBorder="1" applyAlignment="1" applyProtection="1">
      <alignment horizontal="right" vertical="center"/>
    </xf>
    <xf numFmtId="9" fontId="8" fillId="0" borderId="1" xfId="2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righ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44" fontId="0" fillId="2" borderId="4" xfId="1" applyFont="1" applyFill="1" applyBorder="1" applyAlignment="1" applyProtection="1">
      <alignment horizontal="right" vertical="center" wrapText="1"/>
    </xf>
    <xf numFmtId="44" fontId="0" fillId="2" borderId="5" xfId="1" applyFont="1" applyFill="1" applyBorder="1" applyAlignment="1" applyProtection="1">
      <alignment horizontal="right" vertical="center" wrapText="1"/>
    </xf>
    <xf numFmtId="0" fontId="4" fillId="3" borderId="2" xfId="0" applyFont="1" applyFill="1" applyBorder="1" applyAlignment="1">
      <alignment vertical="top"/>
    </xf>
    <xf numFmtId="44" fontId="4" fillId="3" borderId="2" xfId="1" applyFont="1" applyFill="1" applyBorder="1" applyAlignment="1" applyProtection="1">
      <alignment vertical="top"/>
    </xf>
    <xf numFmtId="0" fontId="4" fillId="3" borderId="1" xfId="0" applyFont="1" applyFill="1" applyBorder="1" applyAlignment="1">
      <alignment horizontal="left" vertical="center"/>
    </xf>
    <xf numFmtId="10" fontId="4" fillId="3" borderId="1" xfId="0" applyNumberFormat="1" applyFont="1" applyFill="1" applyBorder="1" applyAlignment="1">
      <alignment horizontal="left" vertical="center"/>
    </xf>
    <xf numFmtId="44" fontId="4" fillId="3" borderId="1" xfId="1" applyFont="1" applyFill="1" applyBorder="1" applyAlignment="1" applyProtection="1">
      <alignment horizontal="right" vertical="center"/>
    </xf>
    <xf numFmtId="10" fontId="5" fillId="5" borderId="1" xfId="0" applyNumberFormat="1" applyFont="1" applyFill="1" applyBorder="1" applyAlignment="1">
      <alignment horizontal="left" vertical="center"/>
    </xf>
    <xf numFmtId="9" fontId="4" fillId="3" borderId="1" xfId="2" applyFont="1" applyFill="1" applyBorder="1" applyAlignment="1" applyProtection="1">
      <alignment horizontal="right" vertical="center"/>
    </xf>
    <xf numFmtId="9" fontId="5" fillId="4" borderId="1" xfId="2" applyFont="1" applyFill="1" applyBorder="1" applyAlignment="1" applyProtection="1">
      <alignment horizontal="right" vertical="center"/>
    </xf>
    <xf numFmtId="44" fontId="8" fillId="0" borderId="1" xfId="1" applyFont="1" applyBorder="1" applyAlignment="1" applyProtection="1">
      <alignment vertical="center"/>
      <protection locked="0"/>
    </xf>
    <xf numFmtId="44" fontId="5" fillId="0" borderId="1" xfId="0" applyNumberFormat="1" applyFont="1" applyBorder="1" applyProtection="1">
      <protection locked="0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4" fillId="0" borderId="12" xfId="0" applyFont="1" applyBorder="1"/>
    <xf numFmtId="0" fontId="0" fillId="0" borderId="13" xfId="0" applyBorder="1"/>
    <xf numFmtId="44" fontId="0" fillId="0" borderId="13" xfId="1" applyFont="1" applyBorder="1"/>
    <xf numFmtId="0" fontId="4" fillId="0" borderId="6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8" fillId="0" borderId="15" xfId="0" applyFont="1" applyBorder="1" applyAlignment="1">
      <alignment vertical="top"/>
    </xf>
    <xf numFmtId="0" fontId="4" fillId="3" borderId="6" xfId="0" applyFont="1" applyFill="1" applyBorder="1" applyAlignment="1">
      <alignment vertical="top"/>
    </xf>
    <xf numFmtId="0" fontId="8" fillId="0" borderId="15" xfId="0" applyFont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8" fillId="0" borderId="15" xfId="0" applyFont="1" applyBorder="1"/>
    <xf numFmtId="0" fontId="4" fillId="0" borderId="16" xfId="0" applyFont="1" applyBorder="1"/>
    <xf numFmtId="0" fontId="0" fillId="0" borderId="11" xfId="0" applyBorder="1"/>
    <xf numFmtId="44" fontId="0" fillId="0" borderId="11" xfId="1" applyFont="1" applyBorder="1"/>
    <xf numFmtId="0" fontId="0" fillId="0" borderId="17" xfId="0" applyBorder="1"/>
    <xf numFmtId="0" fontId="8" fillId="0" borderId="13" xfId="0" applyFont="1" applyBorder="1"/>
    <xf numFmtId="0" fontId="8" fillId="0" borderId="14" xfId="0" applyFont="1" applyBorder="1"/>
    <xf numFmtId="0" fontId="7" fillId="0" borderId="12" xfId="0" applyFont="1" applyBorder="1" applyAlignment="1">
      <alignment horizontal="justify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8" fillId="0" borderId="11" xfId="0" applyFont="1" applyBorder="1"/>
    <xf numFmtId="0" fontId="8" fillId="0" borderId="17" xfId="0" applyFont="1" applyBorder="1"/>
    <xf numFmtId="0" fontId="10" fillId="3" borderId="1" xfId="0" applyFont="1" applyFill="1" applyBorder="1" applyAlignment="1">
      <alignment horizontal="left" vertical="center"/>
    </xf>
    <xf numFmtId="44" fontId="10" fillId="3" borderId="1" xfId="1" applyFont="1" applyFill="1" applyBorder="1" applyAlignment="1" applyProtection="1">
      <alignment horizontal="right" vertical="center"/>
    </xf>
    <xf numFmtId="0" fontId="11" fillId="5" borderId="1" xfId="0" applyFont="1" applyFill="1" applyBorder="1" applyAlignment="1">
      <alignment horizontal="left" vertical="center"/>
    </xf>
    <xf numFmtId="44" fontId="11" fillId="4" borderId="1" xfId="1" applyFont="1" applyFill="1" applyBorder="1" applyAlignment="1" applyProtection="1">
      <alignment horizontal="right" vertical="center"/>
    </xf>
    <xf numFmtId="0" fontId="12" fillId="0" borderId="0" xfId="0" applyFont="1"/>
    <xf numFmtId="44" fontId="12" fillId="0" borderId="0" xfId="1" applyFont="1" applyProtection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4" fontId="13" fillId="0" borderId="1" xfId="1" applyFont="1" applyBorder="1" applyAlignment="1" applyProtection="1">
      <alignment horizontal="center" vertical="center" wrapText="1"/>
    </xf>
    <xf numFmtId="0" fontId="12" fillId="3" borderId="0" xfId="0" applyFont="1" applyFill="1" applyAlignment="1">
      <alignment vertical="center"/>
    </xf>
    <xf numFmtId="0" fontId="13" fillId="3" borderId="1" xfId="0" applyFont="1" applyFill="1" applyBorder="1" applyAlignment="1">
      <alignment horizontal="left" vertical="center"/>
    </xf>
    <xf numFmtId="44" fontId="13" fillId="3" borderId="1" xfId="1" applyFont="1" applyFill="1" applyBorder="1" applyAlignment="1" applyProtection="1">
      <alignment horizontal="right" vertical="center"/>
    </xf>
    <xf numFmtId="0" fontId="13" fillId="5" borderId="1" xfId="0" applyFont="1" applyFill="1" applyBorder="1" applyAlignment="1">
      <alignment horizontal="center" vertical="center" wrapText="1"/>
    </xf>
    <xf numFmtId="44" fontId="13" fillId="4" borderId="1" xfId="1" applyFont="1" applyFill="1" applyBorder="1" applyAlignment="1" applyProtection="1">
      <alignment horizontal="right" vertical="center"/>
    </xf>
    <xf numFmtId="44" fontId="12" fillId="0" borderId="0" xfId="1" applyFont="1" applyBorder="1"/>
    <xf numFmtId="44" fontId="12" fillId="0" borderId="0" xfId="1" applyFont="1"/>
    <xf numFmtId="0" fontId="14" fillId="0" borderId="1" xfId="0" applyFont="1" applyBorder="1" applyAlignment="1">
      <alignment horizontal="center"/>
    </xf>
    <xf numFmtId="44" fontId="14" fillId="0" borderId="1" xfId="1" applyFont="1" applyBorder="1" applyProtection="1"/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8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14" fillId="0" borderId="1" xfId="0" applyFont="1" applyBorder="1" applyAlignment="1">
      <alignment horizontal="left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B7DEE8"/>
      <color rgb="FFFFFF99"/>
      <color rgb="FFFFFF66"/>
      <color rgb="FFFF99FF"/>
      <color rgb="FFFFCCFF"/>
      <color rgb="FFFF00FF"/>
      <color rgb="FFF79646"/>
      <color rgb="FF006666"/>
      <color rgb="FFA50021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D3F1A-7E29-4B89-BE7C-4EB5D736BCDA}">
  <dimension ref="A1:I51"/>
  <sheetViews>
    <sheetView workbookViewId="0">
      <selection activeCell="E8" sqref="E8"/>
    </sheetView>
  </sheetViews>
  <sheetFormatPr defaultRowHeight="13.2" x14ac:dyDescent="0.25"/>
  <cols>
    <col min="2" max="2" width="52.77734375" bestFit="1" customWidth="1"/>
    <col min="3" max="5" width="16.6640625" customWidth="1"/>
    <col min="6" max="6" width="13.21875" bestFit="1" customWidth="1"/>
    <col min="7" max="7" width="55.5546875" bestFit="1" customWidth="1"/>
    <col min="8" max="8" width="10.88671875" customWidth="1"/>
    <col min="9" max="9" width="22.88671875" customWidth="1"/>
  </cols>
  <sheetData>
    <row r="1" spans="1:9" ht="15.6" x14ac:dyDescent="0.25">
      <c r="A1" s="4"/>
      <c r="B1" s="33"/>
      <c r="C1" s="33"/>
      <c r="D1" s="35"/>
      <c r="E1" s="35"/>
      <c r="F1" s="4"/>
      <c r="G1" s="4"/>
      <c r="H1" s="4"/>
      <c r="I1" s="4"/>
    </row>
    <row r="2" spans="1:9" s="1" customFormat="1" ht="29.25" customHeight="1" x14ac:dyDescent="0.25">
      <c r="A2" s="11" t="s">
        <v>23</v>
      </c>
      <c r="C2" s="10"/>
      <c r="D2" s="5"/>
      <c r="E2" s="5"/>
      <c r="F2" s="4"/>
      <c r="G2" s="14"/>
    </row>
    <row r="3" spans="1:9" ht="15.6" x14ac:dyDescent="0.25">
      <c r="A3" s="4"/>
      <c r="B3" s="33"/>
      <c r="C3" s="33"/>
      <c r="D3" s="35"/>
      <c r="E3" s="35"/>
      <c r="F3" s="4"/>
      <c r="G3" s="4"/>
      <c r="H3" s="4"/>
      <c r="I3" s="4"/>
    </row>
    <row r="4" spans="1:9" ht="15.6" x14ac:dyDescent="0.25">
      <c r="A4" s="1"/>
      <c r="B4" s="36" t="s">
        <v>6</v>
      </c>
      <c r="C4" s="37"/>
      <c r="D4" s="38"/>
      <c r="E4" s="39"/>
      <c r="F4" s="1"/>
      <c r="G4" s="4"/>
      <c r="H4" s="4"/>
      <c r="I4" s="4"/>
    </row>
    <row r="5" spans="1:9" ht="13.8" x14ac:dyDescent="0.25">
      <c r="A5" s="8"/>
      <c r="B5" s="40"/>
      <c r="C5" s="40" t="s">
        <v>7</v>
      </c>
      <c r="D5" s="41" t="s">
        <v>26</v>
      </c>
      <c r="E5" s="41" t="s">
        <v>8</v>
      </c>
      <c r="F5" s="2"/>
      <c r="G5" s="4"/>
      <c r="H5" s="4"/>
      <c r="I5" s="4"/>
    </row>
    <row r="6" spans="1:9" ht="13.8" x14ac:dyDescent="0.25">
      <c r="A6" s="9"/>
      <c r="B6" s="42" t="s">
        <v>10</v>
      </c>
      <c r="C6" s="43">
        <v>0.13750000000000001</v>
      </c>
      <c r="D6" s="44">
        <f>SUM('BID TABULATION'!C13)</f>
        <v>975700</v>
      </c>
      <c r="E6" s="30">
        <f>SUM(D6)*0.1375</f>
        <v>134158.75</v>
      </c>
      <c r="F6" s="3"/>
      <c r="G6" s="4"/>
      <c r="H6" s="4"/>
      <c r="I6" s="4"/>
    </row>
    <row r="7" spans="1:9" ht="13.8" x14ac:dyDescent="0.25">
      <c r="A7" s="9"/>
      <c r="B7" s="12"/>
      <c r="C7" s="12"/>
      <c r="D7" s="30"/>
      <c r="E7" s="30"/>
      <c r="F7" s="3"/>
      <c r="G7" s="4"/>
      <c r="H7" s="4"/>
      <c r="I7" s="4"/>
    </row>
    <row r="8" spans="1:9" ht="13.8" x14ac:dyDescent="0.25">
      <c r="A8" s="9"/>
      <c r="B8" s="42" t="s">
        <v>11</v>
      </c>
      <c r="C8" s="43">
        <v>8.7499999999999994E-2</v>
      </c>
      <c r="D8" s="44">
        <f>SUM('BID TABULATION'!C13)</f>
        <v>975700</v>
      </c>
      <c r="E8" s="30">
        <f>SUM(D8)*0.0875</f>
        <v>85373.75</v>
      </c>
      <c r="F8" s="3"/>
      <c r="G8" s="4"/>
      <c r="H8" s="4"/>
      <c r="I8" s="4"/>
    </row>
    <row r="9" spans="1:9" ht="13.8" x14ac:dyDescent="0.25">
      <c r="A9" s="9"/>
      <c r="B9" s="12"/>
      <c r="C9" s="12"/>
      <c r="D9" s="30"/>
      <c r="E9" s="30"/>
      <c r="F9" s="3"/>
      <c r="G9" s="4"/>
      <c r="H9" s="4"/>
      <c r="I9" s="4"/>
    </row>
    <row r="10" spans="1:9" ht="13.8" x14ac:dyDescent="0.25">
      <c r="A10" s="9"/>
      <c r="B10" s="42" t="s">
        <v>12</v>
      </c>
      <c r="C10" s="43">
        <v>2.5000000000000001E-2</v>
      </c>
      <c r="D10" s="44">
        <f>SUM('BID TABULATION'!C13)</f>
        <v>975700</v>
      </c>
      <c r="E10" s="30">
        <f>SUM(D10)*0.025</f>
        <v>24392.5</v>
      </c>
      <c r="F10" s="3"/>
      <c r="G10" s="4"/>
      <c r="H10" s="4"/>
      <c r="I10" s="4"/>
    </row>
    <row r="11" spans="1:9" ht="13.8" x14ac:dyDescent="0.25">
      <c r="A11" s="9"/>
      <c r="B11" s="12"/>
      <c r="C11" s="12"/>
      <c r="D11" s="30"/>
      <c r="E11" s="30"/>
      <c r="F11" s="3"/>
      <c r="G11" s="4"/>
      <c r="H11" s="4"/>
      <c r="I11" s="4"/>
    </row>
    <row r="12" spans="1:9" ht="15.6" x14ac:dyDescent="0.25">
      <c r="A12" s="9"/>
      <c r="B12" s="13" t="s">
        <v>9</v>
      </c>
      <c r="C12" s="45">
        <f>SUM(C6:C11)</f>
        <v>0.25</v>
      </c>
      <c r="D12" s="31">
        <f>SUM(D10)</f>
        <v>975700</v>
      </c>
      <c r="E12" s="31">
        <f>SUM(E10,E8,E6)</f>
        <v>243925</v>
      </c>
      <c r="F12" s="3"/>
      <c r="G12" s="4"/>
      <c r="H12" s="4"/>
      <c r="I12" s="4"/>
    </row>
    <row r="13" spans="1:9" ht="34.049999999999997" customHeight="1" x14ac:dyDescent="0.25">
      <c r="D13" s="15"/>
      <c r="E13" s="15"/>
      <c r="G13" s="4"/>
      <c r="H13" s="4"/>
      <c r="I13" s="4"/>
    </row>
    <row r="14" spans="1:9" ht="15.6" x14ac:dyDescent="0.25">
      <c r="B14" s="36" t="s">
        <v>13</v>
      </c>
      <c r="C14" s="37"/>
      <c r="D14" s="38"/>
      <c r="E14" s="39"/>
      <c r="F14" s="39"/>
      <c r="G14" s="4"/>
      <c r="H14" s="4"/>
      <c r="I14" s="4"/>
    </row>
    <row r="15" spans="1:9" ht="13.8" x14ac:dyDescent="0.25">
      <c r="B15" s="16" t="s">
        <v>17</v>
      </c>
      <c r="C15" s="16" t="s">
        <v>14</v>
      </c>
      <c r="D15" s="17" t="s">
        <v>15</v>
      </c>
      <c r="E15" s="41" t="s">
        <v>16</v>
      </c>
      <c r="F15" s="41" t="s">
        <v>7</v>
      </c>
      <c r="G15" s="4"/>
      <c r="H15" s="4"/>
      <c r="I15" s="4"/>
    </row>
    <row r="16" spans="1:9" ht="13.8" x14ac:dyDescent="0.25">
      <c r="B16" s="18"/>
      <c r="C16" s="18">
        <v>0</v>
      </c>
      <c r="D16" s="19">
        <v>1</v>
      </c>
      <c r="E16" s="44">
        <f>SUM(C16*D16)</f>
        <v>0</v>
      </c>
      <c r="F16" s="46">
        <f>SUM(E16)/E6</f>
        <v>0</v>
      </c>
    </row>
    <row r="17" spans="2:6" ht="13.8" x14ac:dyDescent="0.25">
      <c r="B17" s="18"/>
      <c r="C17" s="18">
        <v>0</v>
      </c>
      <c r="D17" s="19">
        <v>1</v>
      </c>
      <c r="E17" s="44">
        <f t="shared" ref="E17:E24" si="0">SUM(C17*D17)</f>
        <v>0</v>
      </c>
      <c r="F17" s="46">
        <f>SUM(E17)/E6</f>
        <v>0</v>
      </c>
    </row>
    <row r="18" spans="2:6" ht="13.8" x14ac:dyDescent="0.25">
      <c r="B18" s="18"/>
      <c r="C18" s="18">
        <v>0</v>
      </c>
      <c r="D18" s="19">
        <v>1</v>
      </c>
      <c r="E18" s="44">
        <f t="shared" si="0"/>
        <v>0</v>
      </c>
      <c r="F18" s="46">
        <f>SUM(E18)/E6</f>
        <v>0</v>
      </c>
    </row>
    <row r="19" spans="2:6" ht="13.8" x14ac:dyDescent="0.25">
      <c r="B19" s="18"/>
      <c r="C19" s="18">
        <v>0</v>
      </c>
      <c r="D19" s="19">
        <v>1</v>
      </c>
      <c r="E19" s="44">
        <f t="shared" si="0"/>
        <v>0</v>
      </c>
      <c r="F19" s="46">
        <f>SUM(E19)/E6</f>
        <v>0</v>
      </c>
    </row>
    <row r="20" spans="2:6" ht="13.8" x14ac:dyDescent="0.25">
      <c r="B20" s="18"/>
      <c r="C20" s="18">
        <v>0</v>
      </c>
      <c r="D20" s="19">
        <v>1</v>
      </c>
      <c r="E20" s="44">
        <f t="shared" si="0"/>
        <v>0</v>
      </c>
      <c r="F20" s="46">
        <f>SUM(E20)/E6</f>
        <v>0</v>
      </c>
    </row>
    <row r="21" spans="2:6" ht="13.8" x14ac:dyDescent="0.25">
      <c r="B21" s="18"/>
      <c r="C21" s="18">
        <v>0</v>
      </c>
      <c r="D21" s="19">
        <v>1</v>
      </c>
      <c r="E21" s="44">
        <f t="shared" si="0"/>
        <v>0</v>
      </c>
      <c r="F21" s="46">
        <f>SUM(E21)/E6</f>
        <v>0</v>
      </c>
    </row>
    <row r="22" spans="2:6" ht="13.8" x14ac:dyDescent="0.25">
      <c r="B22" s="18"/>
      <c r="C22" s="18">
        <v>0</v>
      </c>
      <c r="D22" s="19">
        <v>1</v>
      </c>
      <c r="E22" s="44">
        <f t="shared" si="0"/>
        <v>0</v>
      </c>
      <c r="F22" s="46">
        <f>SUM(E22)/E6</f>
        <v>0</v>
      </c>
    </row>
    <row r="23" spans="2:6" ht="13.8" x14ac:dyDescent="0.25">
      <c r="B23" s="18"/>
      <c r="C23" s="18">
        <v>0</v>
      </c>
      <c r="D23" s="19">
        <v>1</v>
      </c>
      <c r="E23" s="44">
        <f t="shared" si="0"/>
        <v>0</v>
      </c>
      <c r="F23" s="46">
        <f>SUM(E23)/E6</f>
        <v>0</v>
      </c>
    </row>
    <row r="24" spans="2:6" ht="13.8" x14ac:dyDescent="0.25">
      <c r="B24" s="18"/>
      <c r="C24" s="18">
        <v>0</v>
      </c>
      <c r="D24" s="19">
        <v>1</v>
      </c>
      <c r="E24" s="44">
        <f t="shared" si="0"/>
        <v>0</v>
      </c>
      <c r="F24" s="46">
        <f>SUM(E24)/E6</f>
        <v>0</v>
      </c>
    </row>
    <row r="25" spans="2:6" ht="15.6" x14ac:dyDescent="0.25">
      <c r="B25" s="20" t="s">
        <v>19</v>
      </c>
      <c r="C25" s="21"/>
      <c r="D25" s="22"/>
      <c r="E25" s="31">
        <f>SUM(E16:E24)</f>
        <v>0</v>
      </c>
      <c r="F25" s="47">
        <f>SUM(F16:F24)</f>
        <v>0</v>
      </c>
    </row>
    <row r="26" spans="2:6" ht="34.049999999999997" customHeight="1" x14ac:dyDescent="0.25">
      <c r="B26" s="6"/>
      <c r="C26" s="6"/>
      <c r="D26" s="6"/>
    </row>
    <row r="27" spans="2:6" ht="15.6" x14ac:dyDescent="0.25">
      <c r="B27" s="23" t="s">
        <v>18</v>
      </c>
      <c r="C27" s="24"/>
      <c r="D27" s="25"/>
      <c r="E27" s="39"/>
      <c r="F27" s="39"/>
    </row>
    <row r="28" spans="2:6" ht="13.8" x14ac:dyDescent="0.25">
      <c r="B28" s="16" t="s">
        <v>17</v>
      </c>
      <c r="C28" s="16" t="s">
        <v>14</v>
      </c>
      <c r="D28" s="17" t="s">
        <v>15</v>
      </c>
      <c r="E28" s="41" t="s">
        <v>16</v>
      </c>
      <c r="F28" s="41" t="s">
        <v>7</v>
      </c>
    </row>
    <row r="29" spans="2:6" ht="13.8" x14ac:dyDescent="0.25">
      <c r="B29" s="18"/>
      <c r="C29" s="18">
        <v>0</v>
      </c>
      <c r="D29" s="19">
        <v>1</v>
      </c>
      <c r="E29" s="44">
        <f>SUM(C29*D29)</f>
        <v>0</v>
      </c>
      <c r="F29" s="46">
        <f>SUM(E29)/E8</f>
        <v>0</v>
      </c>
    </row>
    <row r="30" spans="2:6" ht="13.8" x14ac:dyDescent="0.25">
      <c r="B30" s="18"/>
      <c r="C30" s="18">
        <v>0</v>
      </c>
      <c r="D30" s="19">
        <v>1</v>
      </c>
      <c r="E30" s="44">
        <f t="shared" ref="E30:E37" si="1">SUM(C30*D30)</f>
        <v>0</v>
      </c>
      <c r="F30" s="46">
        <f>SUM(E30)/E8</f>
        <v>0</v>
      </c>
    </row>
    <row r="31" spans="2:6" ht="13.8" x14ac:dyDescent="0.25">
      <c r="B31" s="18"/>
      <c r="C31" s="18">
        <v>0</v>
      </c>
      <c r="D31" s="19">
        <v>1</v>
      </c>
      <c r="E31" s="44">
        <f t="shared" si="1"/>
        <v>0</v>
      </c>
      <c r="F31" s="46">
        <f>SUM(E31)/E8</f>
        <v>0</v>
      </c>
    </row>
    <row r="32" spans="2:6" ht="13.8" x14ac:dyDescent="0.25">
      <c r="B32" s="18"/>
      <c r="C32" s="18">
        <v>0</v>
      </c>
      <c r="D32" s="19">
        <v>1</v>
      </c>
      <c r="E32" s="44">
        <f t="shared" si="1"/>
        <v>0</v>
      </c>
      <c r="F32" s="46">
        <f>SUM(E32)/E8</f>
        <v>0</v>
      </c>
    </row>
    <row r="33" spans="2:6" ht="13.8" x14ac:dyDescent="0.25">
      <c r="B33" s="18"/>
      <c r="C33" s="18">
        <v>0</v>
      </c>
      <c r="D33" s="19">
        <v>1</v>
      </c>
      <c r="E33" s="44">
        <f t="shared" si="1"/>
        <v>0</v>
      </c>
      <c r="F33" s="46">
        <f>SUM(E33)/E8</f>
        <v>0</v>
      </c>
    </row>
    <row r="34" spans="2:6" ht="13.8" x14ac:dyDescent="0.25">
      <c r="B34" s="18"/>
      <c r="C34" s="18">
        <v>0</v>
      </c>
      <c r="D34" s="19">
        <v>1</v>
      </c>
      <c r="E34" s="44">
        <f t="shared" si="1"/>
        <v>0</v>
      </c>
      <c r="F34" s="46">
        <f>SUM(E34)/E8</f>
        <v>0</v>
      </c>
    </row>
    <row r="35" spans="2:6" ht="13.8" x14ac:dyDescent="0.25">
      <c r="B35" s="18"/>
      <c r="C35" s="18">
        <v>0</v>
      </c>
      <c r="D35" s="19">
        <v>1</v>
      </c>
      <c r="E35" s="44">
        <f t="shared" si="1"/>
        <v>0</v>
      </c>
      <c r="F35" s="46">
        <f>SUM(E35)/E8</f>
        <v>0</v>
      </c>
    </row>
    <row r="36" spans="2:6" ht="13.8" x14ac:dyDescent="0.25">
      <c r="B36" s="18"/>
      <c r="C36" s="18">
        <v>0</v>
      </c>
      <c r="D36" s="19">
        <v>1</v>
      </c>
      <c r="E36" s="44">
        <f t="shared" si="1"/>
        <v>0</v>
      </c>
      <c r="F36" s="46">
        <f>SUM(E36)/E8</f>
        <v>0</v>
      </c>
    </row>
    <row r="37" spans="2:6" ht="13.8" x14ac:dyDescent="0.25">
      <c r="B37" s="18"/>
      <c r="C37" s="18">
        <v>0</v>
      </c>
      <c r="D37" s="19">
        <v>1</v>
      </c>
      <c r="E37" s="44">
        <f t="shared" si="1"/>
        <v>0</v>
      </c>
      <c r="F37" s="46">
        <f>SUM(E37)/E8</f>
        <v>0</v>
      </c>
    </row>
    <row r="38" spans="2:6" ht="15.6" x14ac:dyDescent="0.25">
      <c r="B38" s="20" t="s">
        <v>20</v>
      </c>
      <c r="C38" s="21"/>
      <c r="D38" s="22"/>
      <c r="E38" s="31">
        <f>SUM(E29:E37)</f>
        <v>0</v>
      </c>
      <c r="F38" s="47">
        <f>SUM(F29:F37)</f>
        <v>0</v>
      </c>
    </row>
    <row r="39" spans="2:6" ht="34.049999999999997" customHeight="1" x14ac:dyDescent="0.25">
      <c r="B39" s="6"/>
      <c r="C39" s="6"/>
      <c r="D39" s="6"/>
    </row>
    <row r="40" spans="2:6" ht="15.6" x14ac:dyDescent="0.25">
      <c r="B40" s="23" t="s">
        <v>21</v>
      </c>
      <c r="C40" s="24"/>
      <c r="D40" s="25"/>
      <c r="E40" s="39"/>
      <c r="F40" s="39"/>
    </row>
    <row r="41" spans="2:6" ht="13.8" x14ac:dyDescent="0.25">
      <c r="B41" s="16" t="s">
        <v>17</v>
      </c>
      <c r="C41" s="16" t="s">
        <v>14</v>
      </c>
      <c r="D41" s="17" t="s">
        <v>15</v>
      </c>
      <c r="E41" s="41" t="s">
        <v>16</v>
      </c>
      <c r="F41" s="41" t="s">
        <v>7</v>
      </c>
    </row>
    <row r="42" spans="2:6" ht="13.8" x14ac:dyDescent="0.25">
      <c r="B42" s="18"/>
      <c r="C42" s="18">
        <v>0</v>
      </c>
      <c r="D42" s="19">
        <v>1</v>
      </c>
      <c r="E42" s="44">
        <f>SUM(C42*D42)</f>
        <v>0</v>
      </c>
      <c r="F42" s="46">
        <f>SUM(E42)/E10</f>
        <v>0</v>
      </c>
    </row>
    <row r="43" spans="2:6" ht="13.8" x14ac:dyDescent="0.25">
      <c r="B43" s="18"/>
      <c r="C43" s="18">
        <v>0</v>
      </c>
      <c r="D43" s="19">
        <v>1</v>
      </c>
      <c r="E43" s="44">
        <f t="shared" ref="E43:E50" si="2">SUM(C43*D43)</f>
        <v>0</v>
      </c>
      <c r="F43" s="46">
        <f>SUM(E43)/E10</f>
        <v>0</v>
      </c>
    </row>
    <row r="44" spans="2:6" ht="13.8" x14ac:dyDescent="0.25">
      <c r="B44" s="18"/>
      <c r="C44" s="18">
        <v>0</v>
      </c>
      <c r="D44" s="19">
        <v>1</v>
      </c>
      <c r="E44" s="44">
        <f t="shared" si="2"/>
        <v>0</v>
      </c>
      <c r="F44" s="46">
        <f>SUM(E44)/E10</f>
        <v>0</v>
      </c>
    </row>
    <row r="45" spans="2:6" ht="13.8" x14ac:dyDescent="0.25">
      <c r="B45" s="18"/>
      <c r="C45" s="18">
        <v>0</v>
      </c>
      <c r="D45" s="19">
        <v>1</v>
      </c>
      <c r="E45" s="44">
        <f t="shared" si="2"/>
        <v>0</v>
      </c>
      <c r="F45" s="46">
        <f>SUM(E45)/E10</f>
        <v>0</v>
      </c>
    </row>
    <row r="46" spans="2:6" ht="13.8" x14ac:dyDescent="0.25">
      <c r="B46" s="18"/>
      <c r="C46" s="18">
        <v>0</v>
      </c>
      <c r="D46" s="19">
        <v>1</v>
      </c>
      <c r="E46" s="44">
        <f t="shared" si="2"/>
        <v>0</v>
      </c>
      <c r="F46" s="46">
        <f>SUM(E46)/E10</f>
        <v>0</v>
      </c>
    </row>
    <row r="47" spans="2:6" ht="13.8" x14ac:dyDescent="0.25">
      <c r="B47" s="18"/>
      <c r="C47" s="18">
        <v>0</v>
      </c>
      <c r="D47" s="19">
        <v>1</v>
      </c>
      <c r="E47" s="44">
        <f t="shared" si="2"/>
        <v>0</v>
      </c>
      <c r="F47" s="46">
        <f>SUM(E47)/E10</f>
        <v>0</v>
      </c>
    </row>
    <row r="48" spans="2:6" ht="13.8" x14ac:dyDescent="0.25">
      <c r="B48" s="18"/>
      <c r="C48" s="18">
        <v>0</v>
      </c>
      <c r="D48" s="19">
        <v>1</v>
      </c>
      <c r="E48" s="44">
        <f t="shared" si="2"/>
        <v>0</v>
      </c>
      <c r="F48" s="46">
        <f>SUM(E48)/E10</f>
        <v>0</v>
      </c>
    </row>
    <row r="49" spans="2:6" ht="13.8" x14ac:dyDescent="0.25">
      <c r="B49" s="18"/>
      <c r="C49" s="18">
        <v>0</v>
      </c>
      <c r="D49" s="19">
        <v>1</v>
      </c>
      <c r="E49" s="44">
        <f t="shared" si="2"/>
        <v>0</v>
      </c>
      <c r="F49" s="46">
        <f>SUM(E49)/E10</f>
        <v>0</v>
      </c>
    </row>
    <row r="50" spans="2:6" ht="13.8" x14ac:dyDescent="0.25">
      <c r="B50" s="18"/>
      <c r="C50" s="18">
        <v>0</v>
      </c>
      <c r="D50" s="19">
        <v>1</v>
      </c>
      <c r="E50" s="44">
        <f t="shared" si="2"/>
        <v>0</v>
      </c>
      <c r="F50" s="46">
        <f>SUM(E50)/E10</f>
        <v>0</v>
      </c>
    </row>
    <row r="51" spans="2:6" ht="15.6" x14ac:dyDescent="0.25">
      <c r="B51" s="20" t="s">
        <v>22</v>
      </c>
      <c r="C51" s="21"/>
      <c r="D51" s="22"/>
      <c r="E51" s="31">
        <f>SUM(E42:E50)</f>
        <v>0</v>
      </c>
      <c r="F51" s="47">
        <f>SUM(F42:F50)</f>
        <v>0</v>
      </c>
    </row>
  </sheetData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C770C-DA03-4265-A4F8-6258C5DDBC9E}">
  <sheetPr codeName="Sheet1">
    <pageSetUpPr fitToPage="1"/>
  </sheetPr>
  <dimension ref="A1:K28"/>
  <sheetViews>
    <sheetView zoomScale="60" zoomScaleNormal="60" workbookViewId="0">
      <pane xSplit="3" ySplit="1" topLeftCell="D2" activePane="bottomRight" state="frozen"/>
      <selection activeCell="B35" sqref="B35"/>
      <selection pane="topRight" activeCell="B35" sqref="B35"/>
      <selection pane="bottomLeft" activeCell="B35" sqref="B35"/>
      <selection pane="bottomRight" activeCell="C25" sqref="C25"/>
    </sheetView>
  </sheetViews>
  <sheetFormatPr defaultRowHeight="13.8" x14ac:dyDescent="0.25"/>
  <cols>
    <col min="1" max="1" width="6.21875" style="26" customWidth="1"/>
    <col min="2" max="2" width="69.21875" customWidth="1"/>
    <col min="3" max="3" width="27.21875" style="7" customWidth="1"/>
    <col min="5" max="5" width="16.21875" bestFit="1" customWidth="1"/>
    <col min="6" max="6" width="15.77734375" customWidth="1"/>
    <col min="7" max="8" width="16.109375" customWidth="1"/>
  </cols>
  <sheetData>
    <row r="1" spans="1:11" s="4" customFormat="1" ht="12" customHeight="1" x14ac:dyDescent="0.25">
      <c r="A1" s="50"/>
      <c r="B1" s="50"/>
      <c r="C1" s="51"/>
    </row>
    <row r="2" spans="1:11" s="4" customFormat="1" ht="12" customHeight="1" thickBot="1" x14ac:dyDescent="0.3">
      <c r="A2" s="50"/>
      <c r="B2" s="50"/>
      <c r="C2" s="51"/>
    </row>
    <row r="3" spans="1:11" s="4" customFormat="1" ht="12" customHeight="1" x14ac:dyDescent="0.25">
      <c r="A3" s="71"/>
      <c r="B3" s="53"/>
      <c r="C3" s="53"/>
      <c r="D3" s="72"/>
      <c r="E3" s="72"/>
      <c r="F3" s="72"/>
      <c r="G3" s="72"/>
      <c r="H3" s="72"/>
      <c r="I3" s="73"/>
    </row>
    <row r="4" spans="1:11" s="4" customFormat="1" ht="21.75" customHeight="1" x14ac:dyDescent="0.25">
      <c r="A4" s="55"/>
      <c r="B4" s="102" t="s">
        <v>57</v>
      </c>
      <c r="C4" s="103"/>
      <c r="D4" s="103"/>
      <c r="E4" s="103"/>
      <c r="F4" s="103"/>
      <c r="G4" s="103"/>
      <c r="H4" s="103"/>
      <c r="I4" s="56"/>
    </row>
    <row r="5" spans="1:11" s="4" customFormat="1" ht="21.75" customHeight="1" thickBot="1" x14ac:dyDescent="0.3">
      <c r="A5" s="57"/>
      <c r="B5" s="96" t="s">
        <v>24</v>
      </c>
      <c r="C5" s="96"/>
      <c r="E5" s="96" t="s">
        <v>58</v>
      </c>
      <c r="F5" s="96"/>
      <c r="G5" s="96"/>
      <c r="H5" s="96"/>
      <c r="I5" s="56"/>
    </row>
    <row r="6" spans="1:11" s="4" customFormat="1" ht="21.75" hidden="1" customHeight="1" thickBot="1" x14ac:dyDescent="0.3">
      <c r="A6" s="97" t="s">
        <v>25</v>
      </c>
      <c r="B6" s="98"/>
      <c r="C6" s="98"/>
      <c r="E6" s="99" t="s">
        <v>31</v>
      </c>
      <c r="F6" s="99"/>
      <c r="G6" s="99"/>
      <c r="H6" s="99"/>
      <c r="I6" s="58"/>
      <c r="J6" s="1"/>
      <c r="K6" s="1"/>
    </row>
    <row r="7" spans="1:11" s="1" customFormat="1" ht="30" customHeight="1" thickBot="1" x14ac:dyDescent="0.3">
      <c r="A7" s="59"/>
      <c r="B7" s="27" t="s">
        <v>0</v>
      </c>
      <c r="C7" s="28"/>
      <c r="E7" s="100" t="s">
        <v>32</v>
      </c>
      <c r="F7" s="101"/>
      <c r="G7" s="101"/>
      <c r="H7" s="101"/>
      <c r="I7" s="60"/>
      <c r="J7" s="2"/>
    </row>
    <row r="8" spans="1:11" s="2" customFormat="1" ht="15" x14ac:dyDescent="0.25">
      <c r="A8" s="61"/>
      <c r="B8" s="8"/>
      <c r="C8" s="29"/>
      <c r="E8" s="34" t="s">
        <v>28</v>
      </c>
      <c r="F8" s="34" t="s">
        <v>27</v>
      </c>
      <c r="G8" s="34" t="s">
        <v>29</v>
      </c>
      <c r="H8" s="34" t="s">
        <v>30</v>
      </c>
      <c r="I8" s="62"/>
      <c r="J8" s="3"/>
    </row>
    <row r="9" spans="1:11" s="3" customFormat="1" ht="20.25" customHeight="1" x14ac:dyDescent="0.25">
      <c r="A9" s="63"/>
      <c r="B9" s="76" t="s">
        <v>1</v>
      </c>
      <c r="C9" s="77">
        <v>848700</v>
      </c>
      <c r="E9" s="48"/>
      <c r="F9" s="32">
        <f>SUM(E9/C9)</f>
        <v>0</v>
      </c>
      <c r="G9" s="48"/>
      <c r="H9" s="32">
        <f>SUM(G9/C9)</f>
        <v>0</v>
      </c>
      <c r="I9" s="62"/>
    </row>
    <row r="10" spans="1:11" s="3" customFormat="1" ht="20.25" customHeight="1" x14ac:dyDescent="0.25">
      <c r="A10" s="63"/>
      <c r="B10" s="76" t="s">
        <v>2</v>
      </c>
      <c r="C10" s="77">
        <v>45000</v>
      </c>
      <c r="E10" s="48"/>
      <c r="F10" s="32">
        <f t="shared" ref="F10:F12" si="0">SUM(E10/C10)</f>
        <v>0</v>
      </c>
      <c r="G10" s="48"/>
      <c r="H10" s="32">
        <f t="shared" ref="H10:H12" si="1">SUM(G10/C10)</f>
        <v>0</v>
      </c>
      <c r="I10" s="62"/>
    </row>
    <row r="11" spans="1:11" s="3" customFormat="1" ht="20.25" customHeight="1" x14ac:dyDescent="0.25">
      <c r="A11" s="63"/>
      <c r="B11" s="76" t="s">
        <v>3</v>
      </c>
      <c r="C11" s="77">
        <v>40000</v>
      </c>
      <c r="E11" s="48"/>
      <c r="F11" s="32">
        <f t="shared" si="0"/>
        <v>0</v>
      </c>
      <c r="G11" s="48"/>
      <c r="H11" s="32">
        <f t="shared" si="1"/>
        <v>0</v>
      </c>
      <c r="I11" s="62"/>
    </row>
    <row r="12" spans="1:11" s="3" customFormat="1" ht="20.25" customHeight="1" x14ac:dyDescent="0.25">
      <c r="A12" s="63"/>
      <c r="B12" s="76" t="s">
        <v>4</v>
      </c>
      <c r="C12" s="77">
        <v>42000</v>
      </c>
      <c r="E12" s="48"/>
      <c r="F12" s="32">
        <f t="shared" si="0"/>
        <v>0</v>
      </c>
      <c r="G12" s="48"/>
      <c r="H12" s="32">
        <f t="shared" si="1"/>
        <v>0</v>
      </c>
      <c r="I12" s="62"/>
    </row>
    <row r="13" spans="1:11" s="3" customFormat="1" ht="20.25" customHeight="1" x14ac:dyDescent="0.3">
      <c r="A13" s="63"/>
      <c r="B13" s="78" t="s">
        <v>5</v>
      </c>
      <c r="C13" s="79">
        <f>SUM(C9:C12)</f>
        <v>975700</v>
      </c>
      <c r="E13" s="49">
        <f>SUM(E9:E12)</f>
        <v>0</v>
      </c>
      <c r="F13" s="32"/>
      <c r="G13" s="49">
        <f>SUM(G9:G12)</f>
        <v>0</v>
      </c>
      <c r="H13" s="32"/>
      <c r="I13" s="64"/>
      <c r="J13"/>
    </row>
    <row r="14" spans="1:11" ht="15.6" thickBot="1" x14ac:dyDescent="0.3">
      <c r="A14" s="65"/>
      <c r="B14" s="66"/>
      <c r="C14" s="67"/>
      <c r="D14" s="66"/>
      <c r="E14" s="74"/>
      <c r="F14" s="74"/>
      <c r="G14" s="74"/>
      <c r="H14" s="74"/>
      <c r="I14" s="75"/>
    </row>
    <row r="16" spans="1:11" ht="14.4" thickBot="1" x14ac:dyDescent="0.3"/>
    <row r="17" spans="1:11" ht="15" x14ac:dyDescent="0.25">
      <c r="A17" s="52"/>
      <c r="B17" s="53"/>
      <c r="C17" s="54"/>
      <c r="D17" s="53"/>
      <c r="E17" s="69"/>
      <c r="F17" s="69"/>
      <c r="G17" s="69"/>
      <c r="H17" s="69"/>
      <c r="I17" s="70"/>
    </row>
    <row r="18" spans="1:11" s="4" customFormat="1" ht="21.75" customHeight="1" x14ac:dyDescent="0.25">
      <c r="A18" s="55"/>
      <c r="B18" s="102" t="s">
        <v>56</v>
      </c>
      <c r="C18" s="103"/>
      <c r="D18" s="103"/>
      <c r="E18" s="103"/>
      <c r="F18" s="103"/>
      <c r="G18" s="103"/>
      <c r="H18" s="103"/>
      <c r="I18" s="56"/>
    </row>
    <row r="19" spans="1:11" s="4" customFormat="1" ht="21.75" customHeight="1" thickBot="1" x14ac:dyDescent="0.3">
      <c r="A19" s="57"/>
      <c r="B19" s="96" t="s">
        <v>24</v>
      </c>
      <c r="C19" s="96"/>
      <c r="E19" s="96" t="s">
        <v>59</v>
      </c>
      <c r="F19" s="96"/>
      <c r="G19" s="96"/>
      <c r="H19" s="96"/>
      <c r="I19" s="56"/>
    </row>
    <row r="20" spans="1:11" s="4" customFormat="1" ht="21.75" hidden="1" customHeight="1" thickBot="1" x14ac:dyDescent="0.3">
      <c r="A20" s="97" t="s">
        <v>25</v>
      </c>
      <c r="B20" s="98"/>
      <c r="C20" s="98"/>
      <c r="E20" s="99" t="s">
        <v>31</v>
      </c>
      <c r="F20" s="99"/>
      <c r="G20" s="99"/>
      <c r="H20" s="99"/>
      <c r="I20" s="58"/>
      <c r="J20" s="1"/>
      <c r="K20" s="1"/>
    </row>
    <row r="21" spans="1:11" s="1" customFormat="1" ht="30" customHeight="1" thickBot="1" x14ac:dyDescent="0.3">
      <c r="A21" s="59"/>
      <c r="B21" s="27" t="s">
        <v>0</v>
      </c>
      <c r="C21" s="28"/>
      <c r="E21" s="100" t="s">
        <v>32</v>
      </c>
      <c r="F21" s="101"/>
      <c r="G21" s="101"/>
      <c r="H21" s="101"/>
      <c r="I21" s="60"/>
      <c r="J21" s="2"/>
    </row>
    <row r="22" spans="1:11" s="2" customFormat="1" ht="15" x14ac:dyDescent="0.25">
      <c r="A22" s="61"/>
      <c r="B22" s="8"/>
      <c r="C22" s="29"/>
      <c r="E22" s="34" t="s">
        <v>28</v>
      </c>
      <c r="F22" s="34" t="s">
        <v>27</v>
      </c>
      <c r="G22" s="34" t="s">
        <v>29</v>
      </c>
      <c r="H22" s="34" t="s">
        <v>30</v>
      </c>
      <c r="I22" s="62"/>
      <c r="J22" s="3"/>
    </row>
    <row r="23" spans="1:11" s="3" customFormat="1" ht="20.25" customHeight="1" x14ac:dyDescent="0.25">
      <c r="A23" s="63"/>
      <c r="B23" s="76" t="s">
        <v>1</v>
      </c>
      <c r="C23" s="77">
        <v>1239000</v>
      </c>
      <c r="E23" s="48"/>
      <c r="F23" s="32">
        <f>SUM(E23/C23)</f>
        <v>0</v>
      </c>
      <c r="G23" s="48"/>
      <c r="H23" s="32">
        <f>SUM(G23/C23)</f>
        <v>0</v>
      </c>
      <c r="I23" s="62"/>
    </row>
    <row r="24" spans="1:11" s="3" customFormat="1" ht="20.25" customHeight="1" x14ac:dyDescent="0.25">
      <c r="A24" s="63"/>
      <c r="B24" s="76" t="s">
        <v>2</v>
      </c>
      <c r="C24" s="77">
        <v>16500</v>
      </c>
      <c r="E24" s="48"/>
      <c r="F24" s="32">
        <f t="shared" ref="F24:F26" si="2">SUM(E24/C24)</f>
        <v>0</v>
      </c>
      <c r="G24" s="48"/>
      <c r="H24" s="32">
        <f t="shared" ref="H24:H26" si="3">SUM(G24/C24)</f>
        <v>0</v>
      </c>
      <c r="I24" s="62"/>
    </row>
    <row r="25" spans="1:11" s="3" customFormat="1" ht="20.25" customHeight="1" x14ac:dyDescent="0.25">
      <c r="A25" s="63"/>
      <c r="B25" s="76" t="s">
        <v>3</v>
      </c>
      <c r="C25" s="77">
        <v>62000</v>
      </c>
      <c r="E25" s="48"/>
      <c r="F25" s="32">
        <f t="shared" si="2"/>
        <v>0</v>
      </c>
      <c r="G25" s="48"/>
      <c r="H25" s="32">
        <f t="shared" si="3"/>
        <v>0</v>
      </c>
      <c r="I25" s="62"/>
    </row>
    <row r="26" spans="1:11" s="3" customFormat="1" ht="20.25" customHeight="1" x14ac:dyDescent="0.25">
      <c r="A26" s="63"/>
      <c r="B26" s="76" t="s">
        <v>4</v>
      </c>
      <c r="C26" s="77">
        <v>40000</v>
      </c>
      <c r="E26" s="48"/>
      <c r="F26" s="32">
        <f t="shared" si="2"/>
        <v>0</v>
      </c>
      <c r="G26" s="48"/>
      <c r="H26" s="32">
        <f t="shared" si="3"/>
        <v>0</v>
      </c>
      <c r="I26" s="62"/>
    </row>
    <row r="27" spans="1:11" s="3" customFormat="1" ht="20.25" customHeight="1" x14ac:dyDescent="0.3">
      <c r="A27" s="63"/>
      <c r="B27" s="78" t="s">
        <v>5</v>
      </c>
      <c r="C27" s="79">
        <f>SUM(C23:C26)</f>
        <v>1357500</v>
      </c>
      <c r="E27" s="49">
        <f>SUM(E23:E26)</f>
        <v>0</v>
      </c>
      <c r="F27" s="32"/>
      <c r="G27" s="49">
        <f>SUM(G23:G26)</f>
        <v>0</v>
      </c>
      <c r="H27" s="32"/>
      <c r="I27" s="64"/>
      <c r="J27"/>
    </row>
    <row r="28" spans="1:11" ht="14.4" thickBot="1" x14ac:dyDescent="0.3">
      <c r="A28" s="65"/>
      <c r="B28" s="66"/>
      <c r="C28" s="67"/>
      <c r="D28" s="66"/>
      <c r="E28" s="66"/>
      <c r="F28" s="66"/>
      <c r="G28" s="66"/>
      <c r="H28" s="66"/>
      <c r="I28" s="68"/>
    </row>
  </sheetData>
  <mergeCells count="12">
    <mergeCell ref="E21:H21"/>
    <mergeCell ref="E19:H19"/>
    <mergeCell ref="A20:C20"/>
    <mergeCell ref="E20:H20"/>
    <mergeCell ref="E7:H7"/>
    <mergeCell ref="B5:C5"/>
    <mergeCell ref="A6:C6"/>
    <mergeCell ref="E6:H6"/>
    <mergeCell ref="E5:H5"/>
    <mergeCell ref="B18:H18"/>
    <mergeCell ref="B19:C19"/>
    <mergeCell ref="B4:H4"/>
  </mergeCells>
  <pageMargins left="0.25" right="0.25" top="0.5" bottom="0.5" header="0.3" footer="0.3"/>
  <pageSetup paperSize="3" scale="62" orientation="portrait" r:id="rId1"/>
  <headerFooter>
    <oddHeader>&amp;L&amp;"-,Bold"&amp;16Lakewood Forest Preserve&amp;R&amp;"-,Bold"&amp;16BID TABULATION</oddHeader>
    <oddFooter>&amp;L&amp;D &amp;C&amp;Z&amp;F&amp;RPage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8E115-7AE1-4A6F-889E-9437BE864931}">
  <sheetPr>
    <pageSetUpPr fitToPage="1"/>
  </sheetPr>
  <dimension ref="A1:E25"/>
  <sheetViews>
    <sheetView tabSelected="1" workbookViewId="0">
      <selection activeCell="E1" sqref="E1:E1048576"/>
    </sheetView>
  </sheetViews>
  <sheetFormatPr defaultColWidth="8.77734375" defaultRowHeight="15.6" x14ac:dyDescent="0.3"/>
  <cols>
    <col min="1" max="1" width="9.21875" style="80" bestFit="1" customWidth="1"/>
    <col min="2" max="2" width="28.5546875" style="80" customWidth="1"/>
    <col min="3" max="3" width="27.21875" style="93" customWidth="1"/>
    <col min="4" max="4" width="27.21875" style="80" customWidth="1"/>
    <col min="5" max="16384" width="8.77734375" style="80"/>
  </cols>
  <sheetData>
    <row r="1" spans="1:5" x14ac:dyDescent="0.3">
      <c r="C1" s="81"/>
    </row>
    <row r="2" spans="1:5" x14ac:dyDescent="0.3">
      <c r="C2" s="81"/>
    </row>
    <row r="3" spans="1:5" s="82" customFormat="1" x14ac:dyDescent="0.25">
      <c r="A3" s="104" t="s">
        <v>36</v>
      </c>
      <c r="B3" s="104"/>
      <c r="C3" s="104"/>
    </row>
    <row r="4" spans="1:5" s="82" customFormat="1" x14ac:dyDescent="0.3">
      <c r="A4" s="104" t="s">
        <v>37</v>
      </c>
      <c r="B4" s="104"/>
      <c r="C4" s="83"/>
    </row>
    <row r="5" spans="1:5" s="82" customFormat="1" x14ac:dyDescent="0.3">
      <c r="A5" s="104" t="s">
        <v>33</v>
      </c>
      <c r="B5" s="104"/>
      <c r="C5" s="83"/>
    </row>
    <row r="6" spans="1:5" s="82" customFormat="1" x14ac:dyDescent="0.25">
      <c r="A6" s="105"/>
      <c r="B6" s="105"/>
      <c r="C6" s="105"/>
      <c r="E6" s="84"/>
    </row>
    <row r="7" spans="1:5" s="84" customFormat="1" x14ac:dyDescent="0.25">
      <c r="B7" s="85" t="s">
        <v>24</v>
      </c>
      <c r="C7" s="86" t="s">
        <v>34</v>
      </c>
      <c r="D7" s="85" t="s">
        <v>35</v>
      </c>
    </row>
    <row r="8" spans="1:5" s="82" customFormat="1" x14ac:dyDescent="0.25">
      <c r="A8" s="87"/>
      <c r="B8" s="88" t="s">
        <v>1</v>
      </c>
      <c r="C8" s="89">
        <f>'BID TABULATION'!C9</f>
        <v>848700</v>
      </c>
      <c r="D8" s="89">
        <f>'BID TABULATION'!C23</f>
        <v>1239000</v>
      </c>
    </row>
    <row r="9" spans="1:5" s="82" customFormat="1" x14ac:dyDescent="0.25">
      <c r="A9" s="87"/>
      <c r="B9" s="88" t="s">
        <v>2</v>
      </c>
      <c r="C9" s="89">
        <f>'BID TABULATION'!C10</f>
        <v>45000</v>
      </c>
      <c r="D9" s="89">
        <f>'BID TABULATION'!C24</f>
        <v>16500</v>
      </c>
    </row>
    <row r="10" spans="1:5" s="82" customFormat="1" x14ac:dyDescent="0.25">
      <c r="A10" s="87"/>
      <c r="B10" s="88" t="s">
        <v>3</v>
      </c>
      <c r="C10" s="89">
        <f>'BID TABULATION'!C11</f>
        <v>40000</v>
      </c>
      <c r="D10" s="89">
        <f>'BID TABULATION'!C25</f>
        <v>62000</v>
      </c>
    </row>
    <row r="11" spans="1:5" s="82" customFormat="1" x14ac:dyDescent="0.25">
      <c r="A11" s="87"/>
      <c r="B11" s="88" t="s">
        <v>4</v>
      </c>
      <c r="C11" s="89">
        <f>'BID TABULATION'!C12</f>
        <v>42000</v>
      </c>
      <c r="D11" s="89">
        <f>'BID TABULATION'!C26</f>
        <v>40000</v>
      </c>
    </row>
    <row r="12" spans="1:5" s="82" customFormat="1" ht="31.2" x14ac:dyDescent="0.25">
      <c r="A12" s="87"/>
      <c r="B12" s="90" t="s">
        <v>5</v>
      </c>
      <c r="C12" s="91">
        <f>SUM(C8:C11)</f>
        <v>975700</v>
      </c>
      <c r="D12" s="91">
        <f>SUM(D8:D11)</f>
        <v>1357500</v>
      </c>
    </row>
    <row r="13" spans="1:5" x14ac:dyDescent="0.3">
      <c r="C13" s="92"/>
    </row>
    <row r="14" spans="1:5" x14ac:dyDescent="0.3">
      <c r="A14" s="94" t="s">
        <v>44</v>
      </c>
      <c r="B14" s="106" t="s">
        <v>38</v>
      </c>
      <c r="C14" s="95">
        <v>80</v>
      </c>
      <c r="D14" s="95">
        <v>25</v>
      </c>
    </row>
    <row r="15" spans="1:5" x14ac:dyDescent="0.3">
      <c r="A15" s="94" t="s">
        <v>45</v>
      </c>
      <c r="B15" s="106"/>
      <c r="C15" s="95"/>
      <c r="D15" s="95"/>
    </row>
    <row r="16" spans="1:5" x14ac:dyDescent="0.3">
      <c r="A16" s="94" t="s">
        <v>46</v>
      </c>
      <c r="B16" s="106" t="s">
        <v>39</v>
      </c>
      <c r="C16" s="95">
        <v>100</v>
      </c>
      <c r="D16" s="95">
        <v>25</v>
      </c>
    </row>
    <row r="17" spans="1:4" x14ac:dyDescent="0.3">
      <c r="A17" s="94" t="s">
        <v>47</v>
      </c>
      <c r="B17" s="106"/>
      <c r="C17" s="95"/>
      <c r="D17" s="95"/>
    </row>
    <row r="18" spans="1:4" x14ac:dyDescent="0.3">
      <c r="A18" s="94" t="s">
        <v>48</v>
      </c>
      <c r="B18" s="106" t="s">
        <v>40</v>
      </c>
      <c r="C18" s="95">
        <v>120</v>
      </c>
      <c r="D18" s="95">
        <v>125</v>
      </c>
    </row>
    <row r="19" spans="1:4" x14ac:dyDescent="0.3">
      <c r="A19" s="94" t="s">
        <v>49</v>
      </c>
      <c r="B19" s="106"/>
      <c r="C19" s="95"/>
      <c r="D19" s="95"/>
    </row>
    <row r="20" spans="1:4" x14ac:dyDescent="0.3">
      <c r="A20" s="94" t="s">
        <v>50</v>
      </c>
      <c r="B20" s="106" t="s">
        <v>41</v>
      </c>
      <c r="C20" s="95">
        <v>100</v>
      </c>
      <c r="D20" s="95">
        <v>20</v>
      </c>
    </row>
    <row r="21" spans="1:4" x14ac:dyDescent="0.3">
      <c r="A21" s="94" t="s">
        <v>51</v>
      </c>
      <c r="B21" s="106"/>
      <c r="C21" s="95"/>
      <c r="D21" s="95"/>
    </row>
    <row r="22" spans="1:4" x14ac:dyDescent="0.3">
      <c r="A22" s="94" t="s">
        <v>52</v>
      </c>
      <c r="B22" s="106" t="s">
        <v>42</v>
      </c>
      <c r="C22" s="95">
        <v>150</v>
      </c>
      <c r="D22" s="95">
        <v>50</v>
      </c>
    </row>
    <row r="23" spans="1:4" x14ac:dyDescent="0.3">
      <c r="A23" s="94" t="s">
        <v>53</v>
      </c>
      <c r="B23" s="106"/>
      <c r="C23" s="95"/>
      <c r="D23" s="95"/>
    </row>
    <row r="24" spans="1:4" x14ac:dyDescent="0.3">
      <c r="A24" s="94" t="s">
        <v>54</v>
      </c>
      <c r="B24" s="106" t="s">
        <v>43</v>
      </c>
      <c r="C24" s="95">
        <v>340</v>
      </c>
      <c r="D24" s="95">
        <v>500</v>
      </c>
    </row>
    <row r="25" spans="1:4" x14ac:dyDescent="0.3">
      <c r="A25" s="94" t="s">
        <v>55</v>
      </c>
      <c r="B25" s="106"/>
      <c r="C25" s="95"/>
      <c r="D25" s="95"/>
    </row>
  </sheetData>
  <mergeCells count="10">
    <mergeCell ref="B16:B17"/>
    <mergeCell ref="B18:B19"/>
    <mergeCell ref="B20:B21"/>
    <mergeCell ref="B22:B23"/>
    <mergeCell ref="B24:B25"/>
    <mergeCell ref="A3:C3"/>
    <mergeCell ref="A4:B4"/>
    <mergeCell ref="A5:B5"/>
    <mergeCell ref="A6:C6"/>
    <mergeCell ref="B14:B15"/>
  </mergeCells>
  <pageMargins left="0.7" right="0.7" top="0.75" bottom="0.75" header="0.3" footer="0.3"/>
  <pageSetup scale="8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BEP Goals</vt:lpstr>
      <vt:lpstr>BID TABULATION</vt:lpstr>
      <vt:lpstr>BID TAB - for resolution</vt:lpstr>
      <vt:lpstr>'BID TABULATION'!Print_Area</vt:lpstr>
    </vt:vector>
  </TitlesOfParts>
  <Company>LCFPD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Sloot</dc:creator>
  <cp:lastModifiedBy>Michael Zahalka</cp:lastModifiedBy>
  <cp:lastPrinted>2024-07-22T17:18:45Z</cp:lastPrinted>
  <dcterms:created xsi:type="dcterms:W3CDTF">2009-01-07T19:36:18Z</dcterms:created>
  <dcterms:modified xsi:type="dcterms:W3CDTF">2024-11-06T20:29:16Z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2022-12-22T13:32:30Z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b2119c91-c382-45a3-9d82-b0c0a3107e04</vt:lpwstr>
  </property>
  <property fmtid="{D5CDD505-2E9C-101B-9397-08002B2CF9AE}" pid="7" name="MSIP_Label_defa4170-0d19-0005-0004-bc88714345d2_ActionId">
    <vt:lpwstr>f05e47cb-e839-4d34-b88a-5a1862b2c4ce</vt:lpwstr>
  </property>
  <property fmtid="{D5CDD505-2E9C-101B-9397-08002B2CF9AE}" pid="8" name="MSIP_Label_defa4170-0d19-0005-0004-bc88714345d2_ContentBits">
    <vt:lpwstr>0</vt:lpwstr>
  </property>
</Properties>
</file>